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355" windowHeight="49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2" i="1"/>
  <c r="J19"/>
  <c r="J20"/>
  <c r="I19"/>
  <c r="H19"/>
  <c r="H20" s="1"/>
  <c r="G22" s="1"/>
  <c r="H22" s="1"/>
  <c r="H23" s="1"/>
  <c r="G19"/>
  <c r="G20"/>
  <c r="F19"/>
  <c r="F20"/>
  <c r="E19"/>
  <c r="A18"/>
  <c r="A13"/>
  <c r="F10"/>
  <c r="G9"/>
  <c r="J5"/>
  <c r="F8"/>
  <c r="F7"/>
  <c r="F6"/>
  <c r="F5"/>
  <c r="F9"/>
  <c r="G10"/>
  <c r="H21"/>
  <c r="I20"/>
  <c r="H24" l="1"/>
</calcChain>
</file>

<file path=xl/comments1.xml><?xml version="1.0" encoding="utf-8"?>
<comments xmlns="http://schemas.openxmlformats.org/spreadsheetml/2006/main">
  <authors>
    <author>d.grimaldi</author>
    <author>Pa1 Dasein S.p.A.</author>
    <author>Grimaldi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si determina con l'assegnazione dell'obiettivo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il comportamento dell'interessato è stato oggetto di contestazioni disciplinari, oppure  non  ha determinato  nessun apporto alla struttura organizzativa.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il comportamento dell'interessato  è stato oggetto di ripetute osservazioni durante l'anno ed è atteso un miglioramento da perseguire nel prossimo periodo.</t>
        </r>
      </text>
    </comment>
    <comment ref="H12" authorId="1">
      <text>
        <r>
          <rPr>
            <b/>
            <sz val="8"/>
            <color indexed="81"/>
            <rFont val="Tahoma"/>
            <family val="2"/>
          </rPr>
          <t>Il comportamento dell'interessato  è accettabile pur tuttavia non concorre a migliorare le prestazioni  dell'organizzazione.</t>
        </r>
      </text>
    </comment>
    <comment ref="I12" authorId="1">
      <text>
        <r>
          <rPr>
            <b/>
            <sz val="8"/>
            <color indexed="81"/>
            <rFont val="Tahoma"/>
            <family val="2"/>
          </rPr>
          <t>Il comportamento dell'interessato  è caratterizzato da prestazioni quantitativamente o qualitativamente apprezzabili ma ancora caratterizzate da spazi di miglioramento.</t>
        </r>
      </text>
    </comment>
    <comment ref="J12" authorId="1">
      <text>
        <r>
          <rPr>
            <b/>
            <sz val="8"/>
            <color indexed="81"/>
            <rFont val="Tahoma"/>
            <family val="2"/>
          </rPr>
          <t>Il comportamento dell'interessato  è caratterizzato da prestazioni ineccepibili sia sotto il  profilo quantitativo che qualitativo, ovvero concorre a migliorare l'expertise dell' organizzazione.</t>
        </r>
      </text>
    </comment>
    <comment ref="C13" authorId="1">
      <text>
        <r>
          <rPr>
            <b/>
            <sz val="8"/>
            <color indexed="81"/>
            <rFont val="Tahoma"/>
            <family val="2"/>
          </rPr>
          <t xml:space="preserve">Presenza nel luogo, nel tempo di lavoro in termini cognitivi, relazionali e fisici.
Disponibilità ad adattare il tempo di  lavoro agli obiettivi gestionali concordati e ad accogliere ulteriori esigenze dell'ente.
 </t>
        </r>
      </text>
    </comment>
    <comment ref="C14" authorId="2">
      <text>
        <r>
          <rPr>
            <b/>
            <sz val="8"/>
            <color indexed="81"/>
            <rFont val="Tahoma"/>
            <family val="2"/>
          </rPr>
          <t xml:space="preserve">Capacità di svolgere in autonomia, con affidabilità e padronanza, il lavoro assegnato e di ricercare gli strumenti adeguati per la realizzazione dello stesso.
 </t>
        </r>
      </text>
    </comment>
    <comment ref="C15" authorId="2">
      <text>
        <r>
          <rPr>
            <b/>
            <sz val="8"/>
            <color indexed="81"/>
            <rFont val="Tahoma"/>
            <family val="2"/>
          </rPr>
          <t>Capacità di predisporre o proporre soluzioni operative funzionali all'attività lavorativa.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2">
      <text>
        <r>
          <rPr>
            <b/>
            <sz val="8"/>
            <color indexed="81"/>
            <rFont val="Tahoma"/>
            <family val="2"/>
          </rPr>
          <t>Capacità di coinvolgere il gruppo di lavoro attribuendo obiettivi, concordando  metodi e strumenti e verificandone il raggiungimento.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2">
      <text>
        <r>
          <rPr>
            <b/>
            <sz val="8"/>
            <color indexed="81"/>
            <rFont val="Tahoma"/>
            <family val="2"/>
          </rPr>
          <t xml:space="preserve">Capacità di relazionarsi con i fruitori comprendendone i bisogni e assumendo un comportamento rispettoso e sollecito. 
</t>
        </r>
      </text>
    </comment>
    <comment ref="C18" authorId="2">
      <text>
        <r>
          <rPr>
            <b/>
            <sz val="8"/>
            <color indexed="81"/>
            <rFont val="Tahoma"/>
            <family val="2"/>
          </rPr>
          <t>Capacità di farsi carico dei problemi posti utilizzando conoscenze e capacità proprie tese alla loro risoluzione promuovendo implicitamente l'immagine dell'Ente.</t>
        </r>
      </text>
    </comment>
  </commentList>
</comments>
</file>

<file path=xl/sharedStrings.xml><?xml version="1.0" encoding="utf-8"?>
<sst xmlns="http://schemas.openxmlformats.org/spreadsheetml/2006/main" count="46" uniqueCount="40">
  <si>
    <t xml:space="preserve">RESPONSABILE </t>
  </si>
  <si>
    <t>Meriarosaria  dott.ssa Lanzaro</t>
  </si>
  <si>
    <t>Segretario comunale e responsabile area personale</t>
  </si>
  <si>
    <t xml:space="preserve">RISULTATO </t>
  </si>
  <si>
    <t>categoria</t>
  </si>
  <si>
    <t>ANNO</t>
  </si>
  <si>
    <t xml:space="preserve">OBIETTIVI  ATTRIBUITI </t>
  </si>
  <si>
    <t xml:space="preserve">OBIETTIVI </t>
  </si>
  <si>
    <t xml:space="preserve">Peso attribuito </t>
  </si>
  <si>
    <t>% raggiungimento</t>
  </si>
  <si>
    <t>Indicatori</t>
  </si>
  <si>
    <t>VALORE ATTESO</t>
  </si>
  <si>
    <t>VALORE RAGGIUNTO</t>
  </si>
  <si>
    <t>OBIETTIVO 1</t>
  </si>
  <si>
    <t>VEDI PDO</t>
  </si>
  <si>
    <t>OBIETTIVO 2</t>
  </si>
  <si>
    <t>OBIETTIVO 3</t>
  </si>
  <si>
    <t>OBIETTIVO 4</t>
  </si>
  <si>
    <t xml:space="preserve">TOT </t>
  </si>
  <si>
    <t>TOT peso ponderato</t>
  </si>
  <si>
    <t>VALUTAZIONE COMPORTAMENTI ORGANIZZATIVI</t>
  </si>
  <si>
    <t xml:space="preserve">Comportamenti organizzativi </t>
  </si>
  <si>
    <t>Impegno dimostrato nella prestazione individuale</t>
  </si>
  <si>
    <t>X</t>
  </si>
  <si>
    <t>Autonomia nello svolgimento delle attività legate al ruolo</t>
  </si>
  <si>
    <t>Iniziativa personale al miglioramento del proprio lavoro</t>
  </si>
  <si>
    <t>Capacità di coordinamento e motivazione del gruppo di lavoro affidato</t>
  </si>
  <si>
    <t>x</t>
  </si>
  <si>
    <t>Cortesia organizzativa con il pubblico</t>
  </si>
  <si>
    <t>Competenza nella risoluzione dei quesiti posti dall'utenza</t>
  </si>
  <si>
    <t>Totale comportamenti organizzativi</t>
  </si>
  <si>
    <t>Totale ponderato</t>
  </si>
  <si>
    <t>% OBIETTIVI</t>
  </si>
  <si>
    <t xml:space="preserve"> % COMPORTAMENTI</t>
  </si>
  <si>
    <t>TOT %</t>
  </si>
  <si>
    <t>TOT INCENTIVO</t>
  </si>
  <si>
    <t xml:space="preserve">Osservazioni </t>
  </si>
  <si>
    <t>L'OdV</t>
  </si>
  <si>
    <t>Il Sindaco</t>
  </si>
  <si>
    <t>SEGRETARIO COMUNALE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</si>
</sst>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_-* #,##0.00_-;\-* #,##0.00_-;_-* &quot;-&quot;_-;_-@_-"/>
    <numFmt numFmtId="166" formatCode="0.0%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12"/>
      <color indexed="1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2"/>
      <name val="Times New Roman"/>
      <family val="1"/>
    </font>
    <font>
      <b/>
      <sz val="12"/>
      <name val="Tahoma"/>
      <family val="2"/>
    </font>
    <font>
      <b/>
      <sz val="12"/>
      <name val="Times New Roman"/>
      <family val="1"/>
    </font>
    <font>
      <b/>
      <sz val="16"/>
      <name val="Tahoma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9"/>
      <color indexed="10"/>
      <name val="Tahoma"/>
      <family val="2"/>
    </font>
    <font>
      <sz val="10"/>
      <color indexed="10"/>
      <name val="Tahoma"/>
      <family val="2"/>
    </font>
    <font>
      <sz val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164" fontId="8" fillId="0" borderId="8" xfId="1" applyFont="1" applyFill="1" applyBorder="1" applyAlignment="1" applyProtection="1">
      <alignment vertical="center"/>
    </xf>
    <xf numFmtId="0" fontId="6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9" fontId="9" fillId="2" borderId="13" xfId="3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3" fontId="9" fillId="0" borderId="16" xfId="2" applyFont="1" applyFill="1" applyBorder="1" applyAlignment="1">
      <alignment horizontal="center" vertical="center" wrapText="1"/>
    </xf>
    <xf numFmtId="1" fontId="9" fillId="0" borderId="13" xfId="3" applyNumberFormat="1" applyFont="1" applyFill="1" applyBorder="1" applyAlignment="1">
      <alignment horizontal="center" vertical="center" wrapText="1"/>
    </xf>
    <xf numFmtId="0" fontId="13" fillId="0" borderId="0" xfId="0" applyFont="1"/>
    <xf numFmtId="43" fontId="12" fillId="0" borderId="12" xfId="3" applyNumberFormat="1" applyFont="1" applyFill="1" applyBorder="1" applyAlignment="1">
      <alignment vertical="center"/>
    </xf>
    <xf numFmtId="43" fontId="12" fillId="0" borderId="13" xfId="3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3" fontId="14" fillId="0" borderId="12" xfId="3" applyNumberFormat="1" applyFont="1" applyFill="1" applyBorder="1" applyAlignment="1">
      <alignment vertical="center"/>
    </xf>
    <xf numFmtId="165" fontId="14" fillId="0" borderId="13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41" fontId="10" fillId="2" borderId="20" xfId="2" applyNumberFormat="1" applyFont="1" applyFill="1" applyBorder="1" applyAlignment="1">
      <alignment vertical="center"/>
    </xf>
    <xf numFmtId="41" fontId="10" fillId="2" borderId="20" xfId="0" applyNumberFormat="1" applyFont="1" applyFill="1" applyBorder="1" applyAlignment="1">
      <alignment vertical="center"/>
    </xf>
    <xf numFmtId="41" fontId="10" fillId="2" borderId="21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10" fontId="18" fillId="3" borderId="17" xfId="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9" fontId="18" fillId="0" borderId="11" xfId="3" applyFont="1" applyFill="1" applyBorder="1" applyAlignment="1">
      <alignment vertical="center"/>
    </xf>
    <xf numFmtId="9" fontId="18" fillId="0" borderId="0" xfId="3" applyFont="1" applyFill="1" applyBorder="1" applyAlignment="1">
      <alignment vertical="center"/>
    </xf>
    <xf numFmtId="41" fontId="15" fillId="3" borderId="16" xfId="0" applyNumberFormat="1" applyFont="1" applyFill="1" applyBorder="1" applyAlignment="1">
      <alignment horizontal="center" vertical="center"/>
    </xf>
    <xf numFmtId="10" fontId="18" fillId="3" borderId="26" xfId="3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18" fillId="3" borderId="26" xfId="1" applyFont="1" applyFill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43" fontId="12" fillId="0" borderId="24" xfId="0" applyNumberFormat="1" applyFont="1" applyFill="1" applyBorder="1" applyAlignment="1">
      <alignment horizontal="center" vertical="center" wrapText="1"/>
    </xf>
    <xf numFmtId="43" fontId="12" fillId="0" borderId="38" xfId="0" applyNumberFormat="1" applyFont="1" applyFill="1" applyBorder="1" applyAlignment="1">
      <alignment horizontal="center" vertical="center" wrapText="1"/>
    </xf>
    <xf numFmtId="43" fontId="12" fillId="0" borderId="39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</cellXfs>
  <cellStyles count="4">
    <cellStyle name="Euro" xfId="1"/>
    <cellStyle name="Migliaia" xfId="2" builtinId="3"/>
    <cellStyle name="Normale" xfId="0" builtinId="0"/>
    <cellStyle name="Percentuale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tabSelected="1" topLeftCell="C1" workbookViewId="0">
      <selection activeCell="D2" sqref="D2"/>
    </sheetView>
  </sheetViews>
  <sheetFormatPr defaultRowHeight="12.75"/>
  <cols>
    <col min="1" max="2" width="5.140625" style="8" hidden="1" customWidth="1"/>
    <col min="3" max="3" width="27.28515625" style="8" customWidth="1"/>
    <col min="4" max="4" width="16.28515625" style="8" bestFit="1" customWidth="1"/>
    <col min="5" max="5" width="17.140625" style="8" bestFit="1" customWidth="1"/>
    <col min="6" max="6" width="22.7109375" style="8" bestFit="1" customWidth="1"/>
    <col min="7" max="7" width="18" style="8" customWidth="1"/>
    <col min="8" max="8" width="26.140625" style="8" bestFit="1" customWidth="1"/>
    <col min="9" max="9" width="16.85546875" style="8" bestFit="1" customWidth="1"/>
    <col min="10" max="10" width="20.5703125" style="8" bestFit="1" customWidth="1"/>
    <col min="11" max="16384" width="9.140625" style="8"/>
  </cols>
  <sheetData>
    <row r="1" spans="1:12">
      <c r="A1" s="1"/>
      <c r="B1" s="2"/>
      <c r="C1" s="3" t="s">
        <v>0</v>
      </c>
      <c r="D1" s="4" t="s">
        <v>1</v>
      </c>
      <c r="E1" s="2"/>
      <c r="F1" s="2"/>
      <c r="G1" s="5" t="s">
        <v>2</v>
      </c>
      <c r="H1" s="6"/>
      <c r="I1" s="6"/>
      <c r="J1" s="7"/>
    </row>
    <row r="2" spans="1:12" s="10" customFormat="1" ht="15.75" thickBot="1">
      <c r="A2" s="9"/>
      <c r="C2" s="11" t="s">
        <v>3</v>
      </c>
      <c r="D2" s="12">
        <f>(67935.16*10%*17%)</f>
        <v>1154.8977200000002</v>
      </c>
      <c r="E2" s="13" t="s">
        <v>4</v>
      </c>
      <c r="F2" s="14" t="s">
        <v>39</v>
      </c>
      <c r="G2" s="15" t="s">
        <v>5</v>
      </c>
      <c r="H2" s="16">
        <v>2013</v>
      </c>
      <c r="I2" s="17"/>
      <c r="J2" s="18"/>
    </row>
    <row r="3" spans="1:12" ht="15" thickBot="1">
      <c r="A3" s="19"/>
      <c r="B3" s="20"/>
      <c r="C3" s="97" t="s">
        <v>6</v>
      </c>
      <c r="D3" s="98"/>
      <c r="E3" s="98"/>
      <c r="F3" s="98"/>
      <c r="G3" s="98"/>
      <c r="H3" s="98"/>
      <c r="I3" s="98"/>
      <c r="J3" s="99"/>
    </row>
    <row r="4" spans="1:12" ht="43.5" thickBot="1">
      <c r="A4" s="19" t="b">
        <v>1</v>
      </c>
      <c r="B4" s="20"/>
      <c r="C4" s="97" t="s">
        <v>7</v>
      </c>
      <c r="D4" s="98"/>
      <c r="E4" s="99"/>
      <c r="F4" s="85" t="s">
        <v>8</v>
      </c>
      <c r="G4" s="21" t="s">
        <v>9</v>
      </c>
      <c r="H4" s="86" t="s">
        <v>10</v>
      </c>
      <c r="I4" s="87" t="s">
        <v>11</v>
      </c>
      <c r="J4" s="87" t="s">
        <v>12</v>
      </c>
      <c r="L4" s="22"/>
    </row>
    <row r="5" spans="1:12" ht="16.5" thickBot="1">
      <c r="A5" s="19"/>
      <c r="B5" s="20"/>
      <c r="C5" s="23" t="s">
        <v>13</v>
      </c>
      <c r="D5" s="24"/>
      <c r="E5" s="25"/>
      <c r="F5" s="26">
        <f>100/4</f>
        <v>25</v>
      </c>
      <c r="G5" s="27">
        <v>100</v>
      </c>
      <c r="H5" s="100" t="s">
        <v>14</v>
      </c>
      <c r="I5" s="103" t="s">
        <v>14</v>
      </c>
      <c r="J5" s="106">
        <f>G9</f>
        <v>100</v>
      </c>
      <c r="L5" s="28"/>
    </row>
    <row r="6" spans="1:12" ht="16.5" thickBot="1">
      <c r="A6" s="19"/>
      <c r="B6" s="20"/>
      <c r="C6" s="23" t="s">
        <v>15</v>
      </c>
      <c r="D6" s="24"/>
      <c r="E6" s="25"/>
      <c r="F6" s="26">
        <f>100/4</f>
        <v>25</v>
      </c>
      <c r="G6" s="27">
        <v>100</v>
      </c>
      <c r="H6" s="101"/>
      <c r="I6" s="104"/>
      <c r="J6" s="107"/>
      <c r="L6" s="28"/>
    </row>
    <row r="7" spans="1:12" ht="16.5" thickBot="1">
      <c r="A7" s="19"/>
      <c r="B7" s="20"/>
      <c r="C7" s="23" t="s">
        <v>16</v>
      </c>
      <c r="D7" s="24"/>
      <c r="E7" s="25"/>
      <c r="F7" s="26">
        <f>100/4</f>
        <v>25</v>
      </c>
      <c r="G7" s="27">
        <v>100</v>
      </c>
      <c r="H7" s="101"/>
      <c r="I7" s="104"/>
      <c r="J7" s="107"/>
      <c r="L7" s="28"/>
    </row>
    <row r="8" spans="1:12" ht="16.5" thickBot="1">
      <c r="A8" s="19"/>
      <c r="B8" s="20"/>
      <c r="C8" s="23" t="s">
        <v>17</v>
      </c>
      <c r="D8" s="24"/>
      <c r="E8" s="25"/>
      <c r="F8" s="26">
        <f>100/4</f>
        <v>25</v>
      </c>
      <c r="G8" s="27">
        <v>100</v>
      </c>
      <c r="H8" s="101"/>
      <c r="I8" s="104"/>
      <c r="J8" s="107"/>
      <c r="L8" s="28"/>
    </row>
    <row r="9" spans="1:12" ht="15.75" thickBot="1">
      <c r="A9" s="19"/>
      <c r="B9" s="20"/>
      <c r="C9" s="109" t="s">
        <v>18</v>
      </c>
      <c r="D9" s="110"/>
      <c r="E9" s="111"/>
      <c r="F9" s="29">
        <f>SUM(F5:F8)</f>
        <v>100</v>
      </c>
      <c r="G9" s="30">
        <f>SUM(G5:G8)/4</f>
        <v>100</v>
      </c>
      <c r="H9" s="101"/>
      <c r="I9" s="104"/>
      <c r="J9" s="107"/>
    </row>
    <row r="10" spans="1:12" ht="20.25" customHeight="1" thickBot="1">
      <c r="A10" s="31"/>
      <c r="B10" s="32"/>
      <c r="C10" s="112" t="s">
        <v>19</v>
      </c>
      <c r="D10" s="113"/>
      <c r="E10" s="114"/>
      <c r="F10" s="33">
        <f>60</f>
        <v>60</v>
      </c>
      <c r="G10" s="34">
        <f>G9/100*F10</f>
        <v>60</v>
      </c>
      <c r="H10" s="102"/>
      <c r="I10" s="105"/>
      <c r="J10" s="108"/>
    </row>
    <row r="11" spans="1:12" ht="13.5" thickBot="1">
      <c r="A11" s="19" t="b">
        <v>1</v>
      </c>
      <c r="B11" s="20"/>
      <c r="C11" s="35"/>
      <c r="D11" s="36"/>
      <c r="E11" s="36"/>
      <c r="F11" s="88" t="s">
        <v>20</v>
      </c>
      <c r="G11" s="89"/>
      <c r="H11" s="89"/>
      <c r="I11" s="89"/>
      <c r="J11" s="90"/>
    </row>
    <row r="12" spans="1:12" ht="45.75" customHeight="1" thickBot="1">
      <c r="A12" s="19" t="b">
        <v>1</v>
      </c>
      <c r="B12" s="20"/>
      <c r="C12" s="91" t="s">
        <v>21</v>
      </c>
      <c r="D12" s="92"/>
      <c r="E12" s="37" t="s">
        <v>8</v>
      </c>
      <c r="F12" s="38">
        <v>1</v>
      </c>
      <c r="G12" s="38">
        <v>2</v>
      </c>
      <c r="H12" s="38">
        <v>3</v>
      </c>
      <c r="I12" s="38">
        <v>4</v>
      </c>
      <c r="J12" s="39">
        <v>5</v>
      </c>
    </row>
    <row r="13" spans="1:12" ht="30.75" customHeight="1">
      <c r="A13" s="19" t="e">
        <f>IF(#REF!=TRUE,TRUE,"")</f>
        <v>#REF!</v>
      </c>
      <c r="B13" s="20"/>
      <c r="C13" s="93" t="s">
        <v>22</v>
      </c>
      <c r="D13" s="94"/>
      <c r="E13" s="40">
        <v>25</v>
      </c>
      <c r="F13" s="41"/>
      <c r="G13" s="41"/>
      <c r="H13" s="41"/>
      <c r="I13" s="41"/>
      <c r="J13" s="42" t="s">
        <v>23</v>
      </c>
    </row>
    <row r="14" spans="1:12" ht="27" customHeight="1">
      <c r="A14" s="19"/>
      <c r="B14" s="20"/>
      <c r="C14" s="95" t="s">
        <v>24</v>
      </c>
      <c r="D14" s="96"/>
      <c r="E14" s="40">
        <v>15</v>
      </c>
      <c r="F14" s="43"/>
      <c r="G14" s="43"/>
      <c r="H14" s="43"/>
      <c r="I14" s="43"/>
      <c r="J14" s="44" t="s">
        <v>23</v>
      </c>
    </row>
    <row r="15" spans="1:12" ht="27" customHeight="1">
      <c r="A15" s="19"/>
      <c r="B15" s="20"/>
      <c r="C15" s="95" t="s">
        <v>25</v>
      </c>
      <c r="D15" s="96"/>
      <c r="E15" s="40">
        <v>20</v>
      </c>
      <c r="F15" s="43"/>
      <c r="G15" s="43"/>
      <c r="H15" s="43"/>
      <c r="I15" s="43"/>
      <c r="J15" s="44" t="s">
        <v>23</v>
      </c>
    </row>
    <row r="16" spans="1:12" ht="26.25" customHeight="1">
      <c r="A16" s="19"/>
      <c r="B16" s="20"/>
      <c r="C16" s="95" t="s">
        <v>26</v>
      </c>
      <c r="D16" s="96"/>
      <c r="E16" s="40">
        <v>15</v>
      </c>
      <c r="F16" s="43"/>
      <c r="G16" s="43"/>
      <c r="H16" s="43"/>
      <c r="I16" s="43"/>
      <c r="J16" s="44" t="s">
        <v>27</v>
      </c>
    </row>
    <row r="17" spans="1:10" ht="18" customHeight="1">
      <c r="A17" s="19"/>
      <c r="B17" s="20"/>
      <c r="C17" s="95" t="s">
        <v>28</v>
      </c>
      <c r="D17" s="96"/>
      <c r="E17" s="40">
        <v>15</v>
      </c>
      <c r="F17" s="43"/>
      <c r="G17" s="43"/>
      <c r="H17" s="43"/>
      <c r="I17" s="43"/>
      <c r="J17" s="44" t="s">
        <v>27</v>
      </c>
    </row>
    <row r="18" spans="1:10" ht="27.75" customHeight="1" thickBot="1">
      <c r="A18" s="19" t="e">
        <f>IF(#REF!=TRUE,TRUE,"")</f>
        <v>#REF!</v>
      </c>
      <c r="B18" s="20"/>
      <c r="C18" s="117" t="s">
        <v>29</v>
      </c>
      <c r="D18" s="118"/>
      <c r="E18" s="40">
        <v>15</v>
      </c>
      <c r="F18" s="45"/>
      <c r="G18" s="45"/>
      <c r="H18" s="45"/>
      <c r="I18" s="45"/>
      <c r="J18" s="46" t="s">
        <v>23</v>
      </c>
    </row>
    <row r="19" spans="1:10" ht="15" thickBot="1">
      <c r="A19" s="19" t="b">
        <v>1</v>
      </c>
      <c r="B19" s="20"/>
      <c r="C19" s="115" t="s">
        <v>30</v>
      </c>
      <c r="D19" s="116"/>
      <c r="E19" s="47">
        <f>SUM(E13:E18)</f>
        <v>105</v>
      </c>
      <c r="F19" s="48">
        <f>(IF(F13="X",F12,"0")*$E13)+(IF(F14="X",F12,"0")*$E14)+(IF(F15="X",F12,"0")*$E15)+(IF(F16="X",F12,"0")*$E16)+(IF(F17="X",F12,"0")*$E17)+(IF(F18="X",F12,"0")*$E18)</f>
        <v>0</v>
      </c>
      <c r="G19" s="48">
        <f>(IF(G13="X",G12,"0")*$E13)+(IF(G14="X",G12,"0")*$E14)+(IF(G15="X",G12,"0")*$E15)+(IF(G16="X",G12,"0")*$E16)+(IF(G17="X",G12,"0")*$E17)+(IF(G18="X",G12,"0")*$E18)</f>
        <v>0</v>
      </c>
      <c r="H19" s="48">
        <f>(IF(H13="X",H12,"0")*$E13)+(IF(H14="X",H12,"0")*$E14)+(IF(H15="X",H12,"0")*$E15)+(IF(H16="X",H12,"0")*$E16)+(IF(H17="X",H12,"0")*$E17)+(IF(H18="X",H12,"0")*$E18)</f>
        <v>0</v>
      </c>
      <c r="I19" s="48">
        <f>(IF(I13="X",I12,"0")*$E13)+(IF(I14="X",I12,"0")*$E14)+(IF(I15="X",I12,"0")*$E15)+(IF(I16="X",I12,"0")*$E16)+(IF(I17="X",I12,"0")*$E17)+(IF(I18="X",I12,"0")*$E18)</f>
        <v>0</v>
      </c>
      <c r="J19" s="49">
        <f>((IF(J13="X",J12,"0")*$E13)+(IF(J14="X",J12,"0")*$E14)+(IF(J15="X",J12,"0")*$E15)+(IF(J16="X",J12,"0")*$E16)+(IF(J17="X",J12,"0")*$E17)+(IF(J18="X",J12,"0")*$E18))</f>
        <v>525</v>
      </c>
    </row>
    <row r="20" spans="1:10" ht="18.75" thickBot="1">
      <c r="A20" s="19" t="b">
        <v>1</v>
      </c>
      <c r="B20" s="20"/>
      <c r="C20" s="115" t="s">
        <v>31</v>
      </c>
      <c r="D20" s="116"/>
      <c r="E20" s="50">
        <v>20</v>
      </c>
      <c r="F20" s="51">
        <f>E20/E19*F19</f>
        <v>0</v>
      </c>
      <c r="G20" s="51">
        <f>E20/E19*G19</f>
        <v>0</v>
      </c>
      <c r="H20" s="51">
        <f>E20/E19*H19</f>
        <v>0</v>
      </c>
      <c r="I20" s="51">
        <f>E20/E19*I19</f>
        <v>0</v>
      </c>
      <c r="J20" s="52">
        <f>E20/E19*J19</f>
        <v>100</v>
      </c>
    </row>
    <row r="21" spans="1:10" ht="24.75" customHeight="1" thickBot="1">
      <c r="A21" s="19" t="b">
        <v>1</v>
      </c>
      <c r="B21" s="20"/>
      <c r="C21" s="53"/>
      <c r="D21" s="54"/>
      <c r="E21" s="55"/>
      <c r="F21" s="56" t="s">
        <v>32</v>
      </c>
      <c r="G21" s="57"/>
      <c r="H21" s="58">
        <f>G10/100</f>
        <v>0.6</v>
      </c>
      <c r="I21" s="59"/>
      <c r="J21" s="60"/>
    </row>
    <row r="22" spans="1:10" ht="25.5" customHeight="1" thickBot="1">
      <c r="A22" s="19" t="b">
        <v>1</v>
      </c>
      <c r="B22" s="20"/>
      <c r="C22" s="53"/>
      <c r="D22" s="54"/>
      <c r="E22" s="61"/>
      <c r="F22" s="56" t="s">
        <v>33</v>
      </c>
      <c r="G22" s="62">
        <f>SUM(F20:J20)</f>
        <v>100</v>
      </c>
      <c r="H22" s="63">
        <f>G22/100*40/100</f>
        <v>0.4</v>
      </c>
      <c r="I22" s="64"/>
      <c r="J22" s="65"/>
    </row>
    <row r="23" spans="1:10" ht="18.75" thickBot="1">
      <c r="A23" s="19" t="b">
        <v>1</v>
      </c>
      <c r="B23" s="20"/>
      <c r="C23" s="83" t="s">
        <v>37</v>
      </c>
      <c r="D23" s="84"/>
      <c r="E23" s="77" t="s">
        <v>38</v>
      </c>
      <c r="F23" s="56" t="s">
        <v>34</v>
      </c>
      <c r="G23" s="57"/>
      <c r="H23" s="63">
        <f>SUM(H21:H22)</f>
        <v>1</v>
      </c>
      <c r="I23" s="69"/>
      <c r="J23" s="70"/>
    </row>
    <row r="24" spans="1:10" ht="36.75" customHeight="1" thickBot="1">
      <c r="A24" s="19"/>
      <c r="B24" s="20"/>
      <c r="C24" s="66"/>
      <c r="D24" s="67"/>
      <c r="E24" s="68"/>
      <c r="F24" s="56" t="s">
        <v>35</v>
      </c>
      <c r="G24" s="57"/>
      <c r="H24" s="71">
        <f>(D2*H23)</f>
        <v>1154.8977200000002</v>
      </c>
      <c r="I24" s="69"/>
      <c r="J24" s="70"/>
    </row>
    <row r="25" spans="1:10" ht="27" customHeight="1" thickBot="1">
      <c r="A25" s="19"/>
      <c r="B25" s="20"/>
      <c r="C25" s="72"/>
      <c r="D25" s="73"/>
      <c r="E25" s="73"/>
      <c r="F25" s="74" t="s">
        <v>36</v>
      </c>
      <c r="G25" s="73"/>
      <c r="H25" s="73"/>
      <c r="I25" s="73"/>
      <c r="J25" s="75"/>
    </row>
    <row r="26" spans="1:10">
      <c r="C26" s="76"/>
      <c r="D26" s="77"/>
      <c r="E26" s="77"/>
      <c r="F26" s="77"/>
      <c r="G26" s="77"/>
      <c r="H26" s="77"/>
      <c r="I26" s="77"/>
      <c r="J26" s="78"/>
    </row>
    <row r="27" spans="1:10">
      <c r="C27" s="76"/>
      <c r="D27" s="77"/>
      <c r="E27" s="77"/>
      <c r="F27" s="77"/>
      <c r="G27" s="77"/>
      <c r="H27" s="77"/>
      <c r="I27" s="77"/>
      <c r="J27" s="78"/>
    </row>
    <row r="28" spans="1:10">
      <c r="C28" s="76"/>
      <c r="D28" s="77"/>
      <c r="E28" s="77"/>
      <c r="F28" s="77"/>
      <c r="G28" s="77"/>
      <c r="H28" s="77"/>
      <c r="I28" s="77"/>
      <c r="J28" s="78"/>
    </row>
    <row r="29" spans="1:10" ht="13.5" thickBot="1">
      <c r="C29" s="79"/>
      <c r="D29" s="80"/>
      <c r="E29" s="80"/>
      <c r="F29" s="80"/>
      <c r="G29" s="80"/>
      <c r="H29" s="80"/>
      <c r="I29" s="80"/>
      <c r="J29" s="81"/>
    </row>
    <row r="30" spans="1:10">
      <c r="C30" s="82"/>
      <c r="D30" s="82"/>
      <c r="E30" s="82"/>
      <c r="F30" s="82"/>
      <c r="G30" s="82"/>
      <c r="H30" s="82"/>
      <c r="I30" s="82"/>
      <c r="J30" s="82"/>
    </row>
    <row r="31" spans="1:10">
      <c r="C31" s="82"/>
      <c r="D31" s="82"/>
      <c r="E31" s="82"/>
      <c r="F31" s="82"/>
      <c r="G31" s="82"/>
      <c r="H31" s="82"/>
      <c r="I31" s="82"/>
      <c r="J31" s="82"/>
    </row>
    <row r="32" spans="1:10">
      <c r="C32" s="82"/>
      <c r="D32" s="82"/>
      <c r="E32" s="82"/>
      <c r="F32" s="82"/>
      <c r="G32" s="82"/>
      <c r="H32" s="82"/>
      <c r="I32" s="82"/>
      <c r="J32" s="82"/>
    </row>
    <row r="33" spans="3:10">
      <c r="C33" s="82"/>
      <c r="D33" s="82"/>
      <c r="E33" s="82"/>
      <c r="F33" s="82"/>
      <c r="G33" s="82"/>
      <c r="H33" s="82"/>
      <c r="I33" s="82"/>
      <c r="J33" s="82"/>
    </row>
    <row r="34" spans="3:10">
      <c r="C34" s="82"/>
      <c r="D34" s="82"/>
      <c r="E34" s="82"/>
      <c r="F34" s="82"/>
      <c r="G34" s="82"/>
      <c r="H34" s="82"/>
      <c r="I34" s="82"/>
      <c r="J34" s="82"/>
    </row>
    <row r="35" spans="3:10">
      <c r="C35" s="82"/>
      <c r="D35" s="82"/>
      <c r="E35" s="82"/>
      <c r="F35" s="82"/>
      <c r="G35" s="82"/>
      <c r="H35" s="82"/>
      <c r="I35" s="82"/>
      <c r="J35" s="82"/>
    </row>
    <row r="36" spans="3:10">
      <c r="C36" s="82"/>
      <c r="D36" s="82"/>
      <c r="E36" s="82"/>
      <c r="F36" s="82"/>
      <c r="G36" s="82"/>
      <c r="H36" s="82"/>
      <c r="I36" s="82"/>
      <c r="J36" s="82"/>
    </row>
    <row r="37" spans="3:10">
      <c r="C37" s="82"/>
      <c r="D37" s="82"/>
      <c r="E37" s="82"/>
      <c r="F37" s="82"/>
      <c r="G37" s="82"/>
      <c r="H37" s="82"/>
      <c r="I37" s="82"/>
      <c r="J37" s="82"/>
    </row>
    <row r="38" spans="3:10">
      <c r="C38" s="82"/>
      <c r="D38" s="82"/>
      <c r="E38" s="82"/>
      <c r="F38" s="82"/>
      <c r="G38" s="82"/>
      <c r="H38" s="82"/>
      <c r="I38" s="82"/>
      <c r="J38" s="82"/>
    </row>
    <row r="39" spans="3:10">
      <c r="C39" s="82"/>
      <c r="D39" s="82"/>
      <c r="E39" s="82"/>
      <c r="F39" s="82"/>
      <c r="G39" s="82"/>
      <c r="H39" s="82"/>
      <c r="I39" s="82"/>
      <c r="J39" s="82"/>
    </row>
    <row r="40" spans="3:10">
      <c r="C40" s="82"/>
      <c r="D40" s="82"/>
      <c r="E40" s="82"/>
      <c r="F40" s="82"/>
      <c r="G40" s="82"/>
      <c r="H40" s="82"/>
      <c r="I40" s="82"/>
      <c r="J40" s="82"/>
    </row>
    <row r="41" spans="3:10">
      <c r="C41" s="82"/>
      <c r="D41" s="82"/>
      <c r="E41" s="82"/>
      <c r="F41" s="82"/>
      <c r="G41" s="82"/>
      <c r="H41" s="82"/>
      <c r="I41" s="82"/>
      <c r="J41" s="82"/>
    </row>
    <row r="42" spans="3:10">
      <c r="C42" s="82"/>
      <c r="D42" s="82"/>
      <c r="E42" s="82"/>
      <c r="F42" s="82"/>
      <c r="G42" s="82"/>
      <c r="H42" s="82"/>
      <c r="I42" s="82"/>
      <c r="J42" s="82"/>
    </row>
    <row r="43" spans="3:10">
      <c r="C43" s="82"/>
      <c r="D43" s="82"/>
      <c r="E43" s="82"/>
      <c r="F43" s="82"/>
      <c r="G43" s="82"/>
      <c r="H43" s="82"/>
      <c r="I43" s="82"/>
      <c r="J43" s="82"/>
    </row>
    <row r="44" spans="3:10">
      <c r="C44" s="82"/>
      <c r="D44" s="82"/>
      <c r="E44" s="82"/>
      <c r="F44" s="82"/>
      <c r="G44" s="82"/>
      <c r="H44" s="82"/>
      <c r="I44" s="82"/>
      <c r="J44" s="82"/>
    </row>
    <row r="45" spans="3:10">
      <c r="C45" s="82"/>
      <c r="D45" s="82"/>
      <c r="E45" s="82"/>
      <c r="F45" s="82"/>
      <c r="G45" s="82"/>
      <c r="H45" s="82"/>
      <c r="I45" s="82"/>
      <c r="J45" s="82"/>
    </row>
    <row r="46" spans="3:10">
      <c r="C46" s="82"/>
      <c r="D46" s="82"/>
      <c r="E46" s="82"/>
      <c r="F46" s="82"/>
      <c r="G46" s="82"/>
      <c r="H46" s="82"/>
      <c r="I46" s="82"/>
      <c r="J46" s="82"/>
    </row>
    <row r="47" spans="3:10">
      <c r="C47" s="82"/>
      <c r="D47" s="82"/>
      <c r="E47" s="82"/>
      <c r="F47" s="82"/>
      <c r="G47" s="82"/>
      <c r="H47" s="82"/>
      <c r="I47" s="82"/>
      <c r="J47" s="82"/>
    </row>
    <row r="48" spans="3:10">
      <c r="C48" s="82"/>
      <c r="D48" s="82"/>
      <c r="E48" s="82"/>
      <c r="F48" s="82"/>
      <c r="G48" s="82"/>
      <c r="H48" s="82"/>
      <c r="I48" s="82"/>
      <c r="J48" s="82"/>
    </row>
    <row r="49" spans="3:10">
      <c r="C49" s="82"/>
      <c r="D49" s="82"/>
      <c r="E49" s="82"/>
      <c r="F49" s="82"/>
      <c r="G49" s="82"/>
      <c r="H49" s="82"/>
      <c r="I49" s="82"/>
      <c r="J49" s="82"/>
    </row>
    <row r="50" spans="3:10">
      <c r="C50" s="82"/>
      <c r="D50" s="82"/>
      <c r="E50" s="82"/>
      <c r="F50" s="82"/>
      <c r="G50" s="82"/>
      <c r="H50" s="82"/>
      <c r="I50" s="82"/>
      <c r="J50" s="82"/>
    </row>
    <row r="51" spans="3:10">
      <c r="C51" s="82"/>
      <c r="D51" s="82"/>
      <c r="E51" s="82"/>
      <c r="F51" s="82"/>
      <c r="G51" s="82"/>
      <c r="H51" s="82"/>
      <c r="I51" s="82"/>
      <c r="J51" s="82"/>
    </row>
    <row r="52" spans="3:10">
      <c r="C52" s="82"/>
      <c r="D52" s="82"/>
      <c r="E52" s="82"/>
      <c r="F52" s="82"/>
      <c r="G52" s="82"/>
      <c r="H52" s="82"/>
      <c r="I52" s="82"/>
      <c r="J52" s="82"/>
    </row>
    <row r="53" spans="3:10">
      <c r="C53" s="82"/>
      <c r="D53" s="82"/>
      <c r="E53" s="82"/>
      <c r="F53" s="82"/>
      <c r="G53" s="82"/>
      <c r="H53" s="82"/>
      <c r="I53" s="82"/>
      <c r="J53" s="82"/>
    </row>
    <row r="54" spans="3:10">
      <c r="C54" s="82"/>
      <c r="D54" s="82"/>
      <c r="E54" s="82"/>
      <c r="F54" s="82"/>
      <c r="G54" s="82"/>
      <c r="H54" s="82"/>
      <c r="I54" s="82"/>
      <c r="J54" s="82"/>
    </row>
    <row r="55" spans="3:10">
      <c r="C55" s="82"/>
      <c r="D55" s="82"/>
      <c r="E55" s="82"/>
      <c r="F55" s="82"/>
      <c r="G55" s="82"/>
      <c r="H55" s="82"/>
      <c r="I55" s="82"/>
      <c r="J55" s="82"/>
    </row>
    <row r="56" spans="3:10">
      <c r="C56" s="82"/>
      <c r="D56" s="82"/>
      <c r="E56" s="82"/>
      <c r="F56" s="82"/>
      <c r="G56" s="82"/>
      <c r="H56" s="82"/>
      <c r="I56" s="82"/>
      <c r="J56" s="82"/>
    </row>
    <row r="57" spans="3:10">
      <c r="C57" s="82"/>
      <c r="D57" s="82"/>
      <c r="E57" s="82"/>
      <c r="F57" s="82"/>
      <c r="G57" s="82"/>
      <c r="H57" s="82"/>
      <c r="I57" s="82"/>
      <c r="J57" s="82"/>
    </row>
    <row r="58" spans="3:10">
      <c r="C58" s="82"/>
      <c r="D58" s="82"/>
      <c r="E58" s="82"/>
      <c r="F58" s="82"/>
      <c r="G58" s="82"/>
      <c r="H58" s="82"/>
      <c r="I58" s="82"/>
      <c r="J58" s="82"/>
    </row>
    <row r="59" spans="3:10">
      <c r="C59" s="82"/>
      <c r="D59" s="82"/>
      <c r="E59" s="82"/>
      <c r="F59" s="82"/>
      <c r="G59" s="82"/>
      <c r="H59" s="82"/>
      <c r="I59" s="82"/>
      <c r="J59" s="82"/>
    </row>
    <row r="60" spans="3:10">
      <c r="C60" s="82"/>
      <c r="D60" s="82"/>
      <c r="E60" s="82"/>
      <c r="F60" s="82"/>
      <c r="G60" s="82"/>
      <c r="H60" s="82"/>
      <c r="I60" s="82"/>
      <c r="J60" s="82"/>
    </row>
    <row r="61" spans="3:10">
      <c r="C61" s="82"/>
      <c r="D61" s="82"/>
      <c r="E61" s="82"/>
      <c r="F61" s="82"/>
      <c r="G61" s="82"/>
      <c r="H61" s="82"/>
      <c r="I61" s="82"/>
      <c r="J61" s="82"/>
    </row>
    <row r="62" spans="3:10">
      <c r="C62" s="82"/>
      <c r="D62" s="82"/>
      <c r="E62" s="82"/>
      <c r="F62" s="82"/>
      <c r="G62" s="82"/>
      <c r="H62" s="82"/>
      <c r="I62" s="82"/>
      <c r="J62" s="82"/>
    </row>
    <row r="63" spans="3:10">
      <c r="C63" s="82"/>
      <c r="D63" s="82"/>
      <c r="E63" s="82"/>
      <c r="F63" s="82"/>
      <c r="G63" s="82"/>
      <c r="H63" s="82"/>
      <c r="I63" s="82"/>
      <c r="J63" s="82"/>
    </row>
    <row r="64" spans="3:10">
      <c r="C64" s="82"/>
      <c r="D64" s="82"/>
      <c r="E64" s="82"/>
      <c r="F64" s="82"/>
      <c r="G64" s="82"/>
      <c r="H64" s="82"/>
      <c r="I64" s="82"/>
      <c r="J64" s="82"/>
    </row>
    <row r="65" spans="3:10">
      <c r="C65" s="82"/>
      <c r="D65" s="82"/>
      <c r="E65" s="82"/>
      <c r="F65" s="82"/>
      <c r="G65" s="82"/>
      <c r="H65" s="82"/>
      <c r="I65" s="82"/>
      <c r="J65" s="82"/>
    </row>
    <row r="66" spans="3:10">
      <c r="C66" s="82"/>
      <c r="D66" s="82"/>
      <c r="E66" s="82"/>
      <c r="F66" s="82"/>
      <c r="G66" s="82"/>
      <c r="H66" s="82"/>
      <c r="I66" s="82"/>
      <c r="J66" s="82"/>
    </row>
    <row r="67" spans="3:10">
      <c r="C67" s="82"/>
      <c r="D67" s="82"/>
      <c r="E67" s="82"/>
      <c r="F67" s="82"/>
      <c r="G67" s="82"/>
      <c r="H67" s="82"/>
      <c r="I67" s="82"/>
      <c r="J67" s="82"/>
    </row>
    <row r="68" spans="3:10">
      <c r="C68" s="82"/>
      <c r="D68" s="82"/>
      <c r="E68" s="82"/>
      <c r="F68" s="82"/>
      <c r="G68" s="82"/>
      <c r="H68" s="82"/>
      <c r="I68" s="82"/>
      <c r="J68" s="82"/>
    </row>
    <row r="69" spans="3:10">
      <c r="C69" s="82"/>
      <c r="D69" s="82"/>
      <c r="E69" s="82"/>
      <c r="F69" s="82"/>
      <c r="G69" s="82"/>
      <c r="H69" s="82"/>
      <c r="I69" s="82"/>
      <c r="J69" s="82"/>
    </row>
  </sheetData>
  <mergeCells count="17">
    <mergeCell ref="C20:D20"/>
    <mergeCell ref="C15:D15"/>
    <mergeCell ref="C16:D16"/>
    <mergeCell ref="C17:D17"/>
    <mergeCell ref="C18:D18"/>
    <mergeCell ref="C19:D19"/>
    <mergeCell ref="F11:J11"/>
    <mergeCell ref="C12:D12"/>
    <mergeCell ref="C13:D13"/>
    <mergeCell ref="C14:D14"/>
    <mergeCell ref="C3:J3"/>
    <mergeCell ref="C4:E4"/>
    <mergeCell ref="H5:H10"/>
    <mergeCell ref="I5:I10"/>
    <mergeCell ref="J5:J10"/>
    <mergeCell ref="C9:E9"/>
    <mergeCell ref="C10:E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mb</cp:lastModifiedBy>
  <cp:lastPrinted>2014-03-29T19:14:14Z</cp:lastPrinted>
  <dcterms:created xsi:type="dcterms:W3CDTF">2013-06-09T11:19:37Z</dcterms:created>
  <dcterms:modified xsi:type="dcterms:W3CDTF">2014-04-12T09:18:11Z</dcterms:modified>
</cp:coreProperties>
</file>